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 5. Forwards/"/>
    </mc:Choice>
  </mc:AlternateContent>
  <bookViews>
    <workbookView xWindow="460" yWindow="540" windowWidth="24760" windowHeight="14040"/>
  </bookViews>
  <sheets>
    <sheet name="Intro" sheetId="4" r:id="rId1"/>
    <sheet name="TN1_Datos" sheetId="1" r:id="rId2"/>
    <sheet name="TN2_Exposicion a monedas" sheetId="2" r:id="rId3"/>
    <sheet name="TN3_Respuestas" sheetId="3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C34" i="2"/>
  <c r="C32" i="2"/>
  <c r="D7" i="2"/>
  <c r="D9" i="2"/>
  <c r="B18" i="2"/>
  <c r="D11" i="2"/>
  <c r="B19" i="2"/>
  <c r="D10" i="2"/>
  <c r="D12" i="2"/>
  <c r="D13" i="2"/>
  <c r="B17" i="2"/>
  <c r="A6" i="3"/>
  <c r="B6" i="3"/>
  <c r="D6" i="3"/>
  <c r="A7" i="3"/>
  <c r="B7" i="3"/>
  <c r="D7" i="3"/>
  <c r="A5" i="3"/>
  <c r="B5" i="3"/>
  <c r="D5" i="3"/>
  <c r="B7" i="2"/>
  <c r="B10" i="2"/>
  <c r="B9" i="2"/>
  <c r="B11" i="2"/>
  <c r="B12" i="2"/>
  <c r="D8" i="2"/>
  <c r="B20" i="2"/>
  <c r="B8" i="2"/>
  <c r="B13" i="2"/>
  <c r="B33" i="2"/>
  <c r="B35" i="2"/>
  <c r="B34" i="2"/>
  <c r="B32" i="2"/>
</calcChain>
</file>

<file path=xl/sharedStrings.xml><?xml version="1.0" encoding="utf-8"?>
<sst xmlns="http://schemas.openxmlformats.org/spreadsheetml/2006/main" count="87" uniqueCount="67">
  <si>
    <t>Porcentaje de ventas</t>
  </si>
  <si>
    <t>Chile</t>
  </si>
  <si>
    <t>Europa</t>
  </si>
  <si>
    <t>Asia</t>
  </si>
  <si>
    <t>Africa</t>
  </si>
  <si>
    <t>Volumen(millones cajas 9 lts)</t>
  </si>
  <si>
    <t>Ventas Vino(millones)</t>
  </si>
  <si>
    <t>Precio ¨Promedio cajas 9 lts</t>
  </si>
  <si>
    <t>EEUU</t>
  </si>
  <si>
    <t>America Latina</t>
  </si>
  <si>
    <t>Datos</t>
  </si>
  <si>
    <t>Total de cajas</t>
  </si>
  <si>
    <t>Euros</t>
  </si>
  <si>
    <t>Yenes</t>
  </si>
  <si>
    <t>Pesos</t>
  </si>
  <si>
    <t>Ingresos</t>
  </si>
  <si>
    <t>Ganancia Bruta</t>
  </si>
  <si>
    <t>Tipo de cambio Spot</t>
  </si>
  <si>
    <t>Total Ventas</t>
  </si>
  <si>
    <t>Dólar</t>
  </si>
  <si>
    <t>Euro</t>
  </si>
  <si>
    <t>Yen</t>
  </si>
  <si>
    <t>Precio Spot</t>
  </si>
  <si>
    <t>Tasa de interes</t>
  </si>
  <si>
    <t>Precio Futuro</t>
  </si>
  <si>
    <t>Respuestas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</si>
  <si>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</si>
  <si>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</si>
  <si>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</si>
  <si>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</si>
  <si>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</si>
  <si>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</si>
  <si>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Cobertura de Riesgos Cambiarios Viña Concha y Toro</t>
  </si>
  <si>
    <t>Tareas para el estudiante</t>
  </si>
  <si>
    <t>Obtener precios actuales del yen, dólar, euro</t>
  </si>
  <si>
    <t>Evaluar estrategias de coberturas con opciones y forward</t>
  </si>
  <si>
    <t>Identificar distintos escenarios posibles</t>
  </si>
  <si>
    <t>Evaluar riesgos a los que está expuesto Viña Concha y Toro</t>
  </si>
  <si>
    <t>África</t>
  </si>
  <si>
    <t>Países</t>
  </si>
  <si>
    <t>Exposición a monedas</t>
  </si>
  <si>
    <t>Dólares</t>
  </si>
  <si>
    <t>Ingresos según monedas</t>
  </si>
  <si>
    <t>América Latina</t>
  </si>
  <si>
    <t>América del Norte</t>
  </si>
  <si>
    <t>Latino América</t>
  </si>
  <si>
    <t>Calcular precio forward según la tasas de interes y tipos de cambio spot</t>
  </si>
  <si>
    <t>1. Calcular la proporción de las ventas que representán cada una de las monedas</t>
  </si>
  <si>
    <t>3. Multiplicar la exposición a las distintas monedas por los ingresos, ganancias brutas, y resultado operacional</t>
  </si>
  <si>
    <t>2. Obtener del Estado de Resultados de la empresa la proporción de los ingresos que corresponden a las distintas divisas</t>
  </si>
  <si>
    <t>Resultado Operacional</t>
  </si>
  <si>
    <t>Peso</t>
  </si>
  <si>
    <t>CLP</t>
  </si>
  <si>
    <t>Exposición Económica FX</t>
  </si>
  <si>
    <t>Dadas las opciones de los analistas se sugiere lo siguiente:</t>
  </si>
  <si>
    <t>1. El primer paso es calcular los precios Forward</t>
  </si>
  <si>
    <t>2. Caso 1: Monedas Estables</t>
  </si>
  <si>
    <t>3. Caso 2: Monedas Fuertes</t>
  </si>
  <si>
    <t>En este caso, las posiciones en contratos forwards no tienen efectos y los ingresos no presentarán variaciones.</t>
  </si>
  <si>
    <t>Si las monedas se mantienen estables su precio spot futuro sería igual al precio spot de hoy.</t>
  </si>
  <si>
    <t xml:space="preserve">4. Caso 3: Monedas Débiles </t>
  </si>
  <si>
    <t>Es por esto que se recomienda no tomar posiciones en contratos forward.</t>
  </si>
  <si>
    <t>En el caso de monedas fuertes frente al peso chileno, incrementos en los tipos de cambios provocarán aumentos de los ingresos en pesos.</t>
  </si>
  <si>
    <t>Por supuesto, es imposible anticipar que escenario para el tipo de cambio ocurrirá en el futuro.</t>
  </si>
  <si>
    <t xml:space="preserve">Por lo que si la empresa desea administrar sus riesgo cambiarios y proteger sus ingresos, se recomienda siempre tomar posiciones largas en forwards. </t>
  </si>
  <si>
    <t>En el caso de monedas débiles con respecto al peso, caídas en los tipos de cambios provocarán disminuciones de los ingresos en pesos.</t>
  </si>
  <si>
    <t>Posiciones larga (venta) en contratos forwards compensarán las pérdidas de ingresos y reducirán el riesgo de la empresa.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</si>
</sst>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&quot;$&quot;* #,##0_ ;_ &quot;$&quot;* \-#,##0_ ;_ &quot;$&quot;* &quot;-&quot;_ ;_ @_ "/>
    <numFmt numFmtId="165" formatCode="0.0%"/>
    <numFmt numFmtId="166" formatCode="_ &quot;$&quot;* #,##0_ ;_ &quot;$&quot;* \-#,##0_ ;_ &quot;$&quot;* &quot;-&quot;?_ ;_ @_ 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"/>
      <family val="1"/>
    </font>
    <font>
      <sz val="10"/>
      <name val="Palatino"/>
      <family val="1"/>
    </font>
    <font>
      <sz val="10"/>
      <color theme="1"/>
      <name val="Palatino"/>
    </font>
    <font>
      <sz val="11"/>
      <color theme="1"/>
      <name val="Palatino"/>
    </font>
    <font>
      <b/>
      <sz val="11"/>
      <color theme="0"/>
      <name val="Palatino"/>
    </font>
    <font>
      <b/>
      <sz val="11"/>
      <color theme="1"/>
      <name val="Palatino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0" fontId="5" fillId="0" borderId="0" xfId="0" applyNumberFormat="1" applyFont="1"/>
    <xf numFmtId="9" fontId="5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164" fontId="5" fillId="0" borderId="1" xfId="2" applyFont="1" applyBorder="1" applyAlignment="1"/>
    <xf numFmtId="164" fontId="5" fillId="0" borderId="2" xfId="2" applyFont="1" applyBorder="1"/>
    <xf numFmtId="164" fontId="5" fillId="0" borderId="1" xfId="2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Fill="1" applyBorder="1" applyAlignment="1">
      <alignment horizontal="center"/>
    </xf>
    <xf numFmtId="165" fontId="5" fillId="0" borderId="1" xfId="0" applyNumberFormat="1" applyFont="1" applyBorder="1"/>
    <xf numFmtId="165" fontId="5" fillId="0" borderId="0" xfId="0" applyNumberFormat="1" applyFont="1"/>
    <xf numFmtId="164" fontId="5" fillId="0" borderId="1" xfId="2" applyFont="1" applyBorder="1"/>
    <xf numFmtId="0" fontId="5" fillId="0" borderId="0" xfId="0" applyFont="1" applyBorder="1"/>
    <xf numFmtId="164" fontId="5" fillId="0" borderId="0" xfId="0" applyNumberFormat="1" applyFont="1"/>
    <xf numFmtId="166" fontId="5" fillId="0" borderId="0" xfId="0" applyNumberFormat="1" applyFont="1" applyBorder="1"/>
    <xf numFmtId="166" fontId="5" fillId="0" borderId="0" xfId="0" applyNumberFormat="1" applyFont="1"/>
    <xf numFmtId="0" fontId="7" fillId="0" borderId="0" xfId="0" applyFont="1"/>
    <xf numFmtId="0" fontId="7" fillId="0" borderId="0" xfId="0" applyFont="1" applyFill="1" applyBorder="1" applyAlignment="1">
      <alignment horizontal="left"/>
    </xf>
    <xf numFmtId="167" fontId="7" fillId="0" borderId="0" xfId="0" applyNumberFormat="1" applyFont="1"/>
    <xf numFmtId="0" fontId="5" fillId="0" borderId="0" xfId="0" applyFont="1" applyAlignment="1">
      <alignment horizontal="center"/>
    </xf>
    <xf numFmtId="9" fontId="5" fillId="0" borderId="1" xfId="1" applyFont="1" applyBorder="1" applyAlignment="1">
      <alignment horizontal="center"/>
    </xf>
    <xf numFmtId="9" fontId="5" fillId="0" borderId="0" xfId="1" applyFont="1" applyAlignment="1">
      <alignment horizontal="center"/>
    </xf>
    <xf numFmtId="43" fontId="5" fillId="0" borderId="0" xfId="0" applyNumberFormat="1" applyFont="1"/>
    <xf numFmtId="43" fontId="5" fillId="0" borderId="1" xfId="0" applyNumberFormat="1" applyFont="1" applyBorder="1"/>
    <xf numFmtId="0" fontId="5" fillId="0" borderId="0" xfId="0" applyFont="1" applyAlignment="1">
      <alignment horizontal="right"/>
    </xf>
  </cellXfs>
  <cellStyles count="17">
    <cellStyle name="Currency [0]" xfId="2" builtinId="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>
      <selection activeCell="A2" sqref="A2"/>
    </sheetView>
  </sheetViews>
  <sheetFormatPr baseColWidth="10" defaultRowHeight="15" x14ac:dyDescent="0.2"/>
  <sheetData>
    <row r="1" spans="1:1" x14ac:dyDescent="0.2">
      <c r="A1" s="1" t="s">
        <v>32</v>
      </c>
    </row>
    <row r="2" spans="1:1" x14ac:dyDescent="0.2">
      <c r="A2" s="1" t="s">
        <v>25</v>
      </c>
    </row>
    <row r="3" spans="1:1" x14ac:dyDescent="0.2">
      <c r="A3" s="2" t="s">
        <v>26</v>
      </c>
    </row>
    <row r="4" spans="1:1" x14ac:dyDescent="0.2">
      <c r="A4" s="2" t="s">
        <v>27</v>
      </c>
    </row>
    <row r="5" spans="1:1" x14ac:dyDescent="0.2">
      <c r="A5" s="2"/>
    </row>
    <row r="6" spans="1:1" x14ac:dyDescent="0.2">
      <c r="A6" s="2" t="s">
        <v>28</v>
      </c>
    </row>
    <row r="7" spans="1:1" x14ac:dyDescent="0.2">
      <c r="A7" s="3" t="s">
        <v>29</v>
      </c>
    </row>
    <row r="8" spans="1:1" x14ac:dyDescent="0.2">
      <c r="A8" s="2" t="s">
        <v>30</v>
      </c>
    </row>
    <row r="9" spans="1:1" x14ac:dyDescent="0.2">
      <c r="A9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20" zoomScaleNormal="120" zoomScalePageLayoutView="120" workbookViewId="0">
      <selection activeCell="A22" sqref="A22"/>
    </sheetView>
  </sheetViews>
  <sheetFormatPr baseColWidth="10" defaultRowHeight="15" x14ac:dyDescent="0.2"/>
  <cols>
    <col min="1" max="1" width="29" style="4" customWidth="1"/>
    <col min="2" max="2" width="14.6640625" style="4" customWidth="1"/>
    <col min="3" max="3" width="9.6640625" style="4" customWidth="1"/>
    <col min="4" max="4" width="14.5" style="4" customWidth="1"/>
    <col min="5" max="5" width="13.1640625" style="4" customWidth="1"/>
    <col min="6" max="6" width="16.1640625" style="4" customWidth="1"/>
    <col min="7" max="7" width="11.5" style="4" customWidth="1"/>
    <col min="8" max="16384" width="10.83203125" style="4"/>
  </cols>
  <sheetData>
    <row r="1" spans="1:7" x14ac:dyDescent="0.2">
      <c r="A1" s="24" t="s">
        <v>0</v>
      </c>
    </row>
    <row r="2" spans="1:7" x14ac:dyDescent="0.2">
      <c r="A2" s="4" t="s">
        <v>1</v>
      </c>
      <c r="B2" s="5">
        <v>0.218</v>
      </c>
    </row>
    <row r="3" spans="1:7" x14ac:dyDescent="0.2">
      <c r="A3" s="4" t="s">
        <v>2</v>
      </c>
      <c r="B3" s="5">
        <v>0.34399999999999997</v>
      </c>
    </row>
    <row r="4" spans="1:7" x14ac:dyDescent="0.2">
      <c r="A4" s="4" t="s">
        <v>44</v>
      </c>
      <c r="B4" s="5">
        <v>0.17199999999999999</v>
      </c>
    </row>
    <row r="5" spans="1:7" x14ac:dyDescent="0.2">
      <c r="A5" s="4" t="s">
        <v>45</v>
      </c>
      <c r="B5" s="5">
        <v>0.14800000000000002</v>
      </c>
    </row>
    <row r="6" spans="1:7" x14ac:dyDescent="0.2">
      <c r="A6" s="4" t="s">
        <v>3</v>
      </c>
      <c r="B6" s="5">
        <v>9.8000000000000004E-2</v>
      </c>
    </row>
    <row r="7" spans="1:7" x14ac:dyDescent="0.2">
      <c r="A7" s="4" t="s">
        <v>38</v>
      </c>
      <c r="B7" s="6">
        <v>0.02</v>
      </c>
    </row>
    <row r="9" spans="1:7" x14ac:dyDescent="0.2">
      <c r="A9" s="7" t="s">
        <v>10</v>
      </c>
      <c r="B9" s="7" t="s">
        <v>1</v>
      </c>
      <c r="C9" s="7" t="s">
        <v>2</v>
      </c>
      <c r="D9" s="7" t="s">
        <v>8</v>
      </c>
      <c r="E9" s="7" t="s">
        <v>3</v>
      </c>
      <c r="F9" s="7" t="s">
        <v>43</v>
      </c>
      <c r="G9" s="7" t="s">
        <v>38</v>
      </c>
    </row>
    <row r="10" spans="1:7" x14ac:dyDescent="0.2">
      <c r="A10" s="8" t="s">
        <v>5</v>
      </c>
      <c r="B10" s="9">
        <v>7.68</v>
      </c>
      <c r="C10" s="9">
        <v>12.1</v>
      </c>
      <c r="D10" s="9">
        <v>6.05</v>
      </c>
      <c r="E10" s="9">
        <v>3.45</v>
      </c>
      <c r="F10" s="9">
        <v>5.19</v>
      </c>
      <c r="G10" s="9">
        <v>0.7</v>
      </c>
    </row>
    <row r="11" spans="1:7" x14ac:dyDescent="0.2">
      <c r="A11" s="8" t="s">
        <v>6</v>
      </c>
      <c r="B11" s="10">
        <v>70745</v>
      </c>
      <c r="C11" s="10">
        <v>216769</v>
      </c>
      <c r="D11" s="10">
        <v>131554</v>
      </c>
      <c r="E11" s="10">
        <v>64993</v>
      </c>
      <c r="F11" s="10">
        <v>102329</v>
      </c>
      <c r="G11" s="10">
        <v>8822</v>
      </c>
    </row>
    <row r="12" spans="1:7" x14ac:dyDescent="0.2">
      <c r="A12" s="11" t="s">
        <v>7</v>
      </c>
      <c r="B12" s="12">
        <v>9216</v>
      </c>
      <c r="C12" s="12">
        <v>17917</v>
      </c>
      <c r="D12" s="12">
        <v>21762</v>
      </c>
      <c r="E12" s="12">
        <v>18845</v>
      </c>
      <c r="F12" s="12">
        <v>19726</v>
      </c>
      <c r="G12" s="12">
        <v>12623</v>
      </c>
    </row>
    <row r="15" spans="1:7" x14ac:dyDescent="0.2">
      <c r="A15" s="24" t="s">
        <v>33</v>
      </c>
    </row>
    <row r="16" spans="1:7" x14ac:dyDescent="0.2">
      <c r="A16" s="4" t="s">
        <v>34</v>
      </c>
    </row>
    <row r="17" spans="1:1" x14ac:dyDescent="0.2">
      <c r="A17" s="4" t="s">
        <v>36</v>
      </c>
    </row>
    <row r="18" spans="1:1" x14ac:dyDescent="0.2">
      <c r="A18" s="4" t="s">
        <v>37</v>
      </c>
    </row>
    <row r="19" spans="1:1" x14ac:dyDescent="0.2">
      <c r="A19" s="4" t="s">
        <v>46</v>
      </c>
    </row>
    <row r="20" spans="1:1" x14ac:dyDescent="0.2">
      <c r="A20" s="4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120" zoomScaleNormal="120" zoomScalePageLayoutView="120" workbookViewId="0">
      <selection activeCell="B27" sqref="B27"/>
    </sheetView>
  </sheetViews>
  <sheetFormatPr baseColWidth="10" defaultRowHeight="15" x14ac:dyDescent="0.2"/>
  <cols>
    <col min="1" max="1" width="23.1640625" style="4" customWidth="1"/>
    <col min="2" max="2" width="25.33203125" style="4" bestFit="1" customWidth="1"/>
    <col min="3" max="3" width="24.5" style="4" bestFit="1" customWidth="1"/>
    <col min="4" max="4" width="23" style="4" bestFit="1" customWidth="1"/>
    <col min="5" max="5" width="20.83203125" style="4" bestFit="1" customWidth="1"/>
    <col min="6" max="6" width="22" style="4" bestFit="1" customWidth="1"/>
    <col min="7" max="7" width="13.6640625" style="4" bestFit="1" customWidth="1"/>
    <col min="8" max="8" width="17.83203125" style="4" bestFit="1" customWidth="1"/>
    <col min="9" max="16384" width="10.83203125" style="4"/>
  </cols>
  <sheetData>
    <row r="1" spans="1:7" x14ac:dyDescent="0.2">
      <c r="A1" s="25" t="s">
        <v>10</v>
      </c>
    </row>
    <row r="2" spans="1:7" x14ac:dyDescent="0.2">
      <c r="A2" s="13"/>
      <c r="B2" s="14" t="s">
        <v>1</v>
      </c>
      <c r="C2" s="14" t="s">
        <v>2</v>
      </c>
      <c r="D2" s="14" t="s">
        <v>8</v>
      </c>
      <c r="E2" s="14" t="s">
        <v>3</v>
      </c>
      <c r="F2" s="14" t="s">
        <v>9</v>
      </c>
      <c r="G2" s="14" t="s">
        <v>38</v>
      </c>
    </row>
    <row r="3" spans="1:7" x14ac:dyDescent="0.2">
      <c r="A3" s="8" t="s">
        <v>5</v>
      </c>
      <c r="B3" s="9">
        <v>7.68</v>
      </c>
      <c r="C3" s="9">
        <v>12.1</v>
      </c>
      <c r="D3" s="9">
        <v>6.05</v>
      </c>
      <c r="E3" s="9">
        <v>3.45</v>
      </c>
      <c r="F3" s="9">
        <v>5.19</v>
      </c>
      <c r="G3" s="9">
        <v>0.7</v>
      </c>
    </row>
    <row r="4" spans="1:7" x14ac:dyDescent="0.2">
      <c r="A4" s="8" t="s">
        <v>6</v>
      </c>
      <c r="B4" s="9">
        <v>70745</v>
      </c>
      <c r="C4" s="9">
        <v>216769</v>
      </c>
      <c r="D4" s="9">
        <v>131554</v>
      </c>
      <c r="E4" s="9">
        <v>64993</v>
      </c>
      <c r="F4" s="9">
        <v>102329</v>
      </c>
      <c r="G4" s="9">
        <v>8822</v>
      </c>
    </row>
    <row r="6" spans="1:7" x14ac:dyDescent="0.2">
      <c r="B6" s="9" t="s">
        <v>11</v>
      </c>
      <c r="C6" s="27"/>
      <c r="D6" s="9" t="s">
        <v>18</v>
      </c>
    </row>
    <row r="7" spans="1:7" x14ac:dyDescent="0.2">
      <c r="A7" s="15" t="s">
        <v>39</v>
      </c>
      <c r="B7" s="9">
        <f>SUM(B3:G3)</f>
        <v>35.17</v>
      </c>
      <c r="C7" s="27"/>
      <c r="D7" s="9">
        <f>SUM(B4:G4)</f>
        <v>595212</v>
      </c>
    </row>
    <row r="8" spans="1:7" x14ac:dyDescent="0.2">
      <c r="A8" s="14" t="s">
        <v>1</v>
      </c>
      <c r="B8" s="28">
        <f>B3/B7</f>
        <v>0.2183679272106909</v>
      </c>
      <c r="C8" s="29"/>
      <c r="D8" s="28">
        <f>B4/D7</f>
        <v>0.11885681068258032</v>
      </c>
    </row>
    <row r="9" spans="1:7" x14ac:dyDescent="0.2">
      <c r="A9" s="14" t="s">
        <v>2</v>
      </c>
      <c r="B9" s="28">
        <f>C3/B7</f>
        <v>0.3440432186522604</v>
      </c>
      <c r="C9" s="29"/>
      <c r="D9" s="28">
        <f>C4/D7</f>
        <v>0.36418788599692209</v>
      </c>
    </row>
    <row r="10" spans="1:7" x14ac:dyDescent="0.2">
      <c r="A10" s="14" t="s">
        <v>8</v>
      </c>
      <c r="B10" s="28">
        <f>D3/B7</f>
        <v>0.1720216093261302</v>
      </c>
      <c r="C10" s="29"/>
      <c r="D10" s="28">
        <f>D4/D7</f>
        <v>0.22102040953475399</v>
      </c>
    </row>
    <row r="11" spans="1:7" x14ac:dyDescent="0.2">
      <c r="A11" s="14" t="s">
        <v>3</v>
      </c>
      <c r="B11" s="28">
        <f>E3/B7</f>
        <v>9.8094967301677563E-2</v>
      </c>
      <c r="C11" s="29"/>
      <c r="D11" s="28">
        <f>E4/D7</f>
        <v>0.10919302702230466</v>
      </c>
    </row>
    <row r="12" spans="1:7" x14ac:dyDescent="0.2">
      <c r="A12" s="14" t="s">
        <v>9</v>
      </c>
      <c r="B12" s="28">
        <f>F3/B7</f>
        <v>0.14756895081034974</v>
      </c>
      <c r="C12" s="29"/>
      <c r="D12" s="28">
        <f>F4/D7</f>
        <v>0.17192025698406618</v>
      </c>
    </row>
    <row r="13" spans="1:7" x14ac:dyDescent="0.2">
      <c r="A13" s="14" t="s">
        <v>4</v>
      </c>
      <c r="B13" s="28">
        <f>G3/B7</f>
        <v>1.9903326698891097E-2</v>
      </c>
      <c r="C13" s="29"/>
      <c r="D13" s="28">
        <f>G4/D7</f>
        <v>1.4821609779372727E-2</v>
      </c>
    </row>
    <row r="15" spans="1:7" x14ac:dyDescent="0.2">
      <c r="A15" s="25" t="s">
        <v>47</v>
      </c>
      <c r="B15" s="16"/>
    </row>
    <row r="16" spans="1:7" x14ac:dyDescent="0.2">
      <c r="A16" s="14" t="s">
        <v>40</v>
      </c>
      <c r="B16" s="15"/>
    </row>
    <row r="17" spans="1:5" x14ac:dyDescent="0.2">
      <c r="A17" s="15" t="s">
        <v>41</v>
      </c>
      <c r="B17" s="17">
        <f>D10+D12+D13</f>
        <v>0.40776227629819295</v>
      </c>
      <c r="C17" s="18"/>
    </row>
    <row r="18" spans="1:5" x14ac:dyDescent="0.2">
      <c r="A18" s="15" t="s">
        <v>12</v>
      </c>
      <c r="B18" s="17">
        <f>D9</f>
        <v>0.36418788599692209</v>
      </c>
      <c r="C18" s="18"/>
    </row>
    <row r="19" spans="1:5" x14ac:dyDescent="0.2">
      <c r="A19" s="15" t="s">
        <v>13</v>
      </c>
      <c r="B19" s="17">
        <f>D11</f>
        <v>0.10919302702230466</v>
      </c>
      <c r="C19" s="18"/>
    </row>
    <row r="20" spans="1:5" x14ac:dyDescent="0.2">
      <c r="A20" s="15" t="s">
        <v>14</v>
      </c>
      <c r="B20" s="17">
        <f>D8</f>
        <v>0.11885681068258032</v>
      </c>
      <c r="C20" s="18"/>
    </row>
    <row r="23" spans="1:5" x14ac:dyDescent="0.2">
      <c r="A23" s="24" t="s">
        <v>49</v>
      </c>
    </row>
    <row r="24" spans="1:5" x14ac:dyDescent="0.2">
      <c r="B24" s="27" t="s">
        <v>52</v>
      </c>
      <c r="C24" s="27"/>
    </row>
    <row r="25" spans="1:5" x14ac:dyDescent="0.2">
      <c r="A25" s="15" t="s">
        <v>15</v>
      </c>
      <c r="B25" s="19">
        <v>658448</v>
      </c>
      <c r="C25" s="30"/>
      <c r="D25" s="30"/>
      <c r="E25" s="21"/>
    </row>
    <row r="26" spans="1:5" x14ac:dyDescent="0.2">
      <c r="A26" s="15" t="s">
        <v>16</v>
      </c>
      <c r="B26" s="19">
        <v>246066</v>
      </c>
      <c r="C26" s="30"/>
      <c r="D26" s="30"/>
      <c r="E26" s="30"/>
    </row>
    <row r="27" spans="1:5" x14ac:dyDescent="0.2">
      <c r="A27" s="15" t="s">
        <v>50</v>
      </c>
      <c r="B27" s="19">
        <v>70185</v>
      </c>
      <c r="C27" s="30"/>
      <c r="D27" s="30"/>
    </row>
    <row r="28" spans="1:5" x14ac:dyDescent="0.2">
      <c r="C28" s="30"/>
    </row>
    <row r="30" spans="1:5" x14ac:dyDescent="0.2">
      <c r="A30" s="24" t="s">
        <v>48</v>
      </c>
    </row>
    <row r="31" spans="1:5" x14ac:dyDescent="0.2">
      <c r="A31" s="15"/>
      <c r="B31" s="15" t="s">
        <v>42</v>
      </c>
      <c r="C31" s="9" t="s">
        <v>53</v>
      </c>
      <c r="E31" s="4" t="s">
        <v>17</v>
      </c>
    </row>
    <row r="32" spans="1:5" x14ac:dyDescent="0.2">
      <c r="A32" s="15" t="s">
        <v>19</v>
      </c>
      <c r="B32" s="19">
        <f>B17*$B$25</f>
        <v>268490.25530399254</v>
      </c>
      <c r="C32" s="31">
        <f>B32/E32</f>
        <v>405.63567805407547</v>
      </c>
      <c r="D32" s="32" t="s">
        <v>19</v>
      </c>
      <c r="E32" s="4">
        <v>661.9</v>
      </c>
    </row>
    <row r="33" spans="1:5" x14ac:dyDescent="0.2">
      <c r="A33" s="15" t="s">
        <v>20</v>
      </c>
      <c r="B33" s="19">
        <f>B18*$B$25</f>
        <v>239798.78515890136</v>
      </c>
      <c r="C33" s="31">
        <f>B33/E33</f>
        <v>324.6226954905934</v>
      </c>
      <c r="D33" s="32" t="s">
        <v>20</v>
      </c>
      <c r="E33" s="4">
        <v>738.7</v>
      </c>
    </row>
    <row r="34" spans="1:5" x14ac:dyDescent="0.2">
      <c r="A34" s="15" t="s">
        <v>21</v>
      </c>
      <c r="B34" s="19">
        <f>B19*$B$25</f>
        <v>71897.930256782463</v>
      </c>
      <c r="C34" s="31">
        <f>B34/E34</f>
        <v>12104.02866275799</v>
      </c>
      <c r="D34" s="32" t="s">
        <v>21</v>
      </c>
      <c r="E34" s="4">
        <v>5.94</v>
      </c>
    </row>
    <row r="35" spans="1:5" x14ac:dyDescent="0.2">
      <c r="A35" s="15" t="s">
        <v>51</v>
      </c>
      <c r="B35" s="19">
        <f>B20*$B$25</f>
        <v>78261.029280323652</v>
      </c>
      <c r="C35" s="15"/>
      <c r="D35" s="22"/>
      <c r="E35" s="22"/>
    </row>
    <row r="37" spans="1:5" x14ac:dyDescent="0.2">
      <c r="A37" s="20"/>
      <c r="B37" s="22"/>
    </row>
    <row r="38" spans="1:5" x14ac:dyDescent="0.2">
      <c r="A38" s="20"/>
      <c r="B38" s="22"/>
    </row>
    <row r="42" spans="1:5" x14ac:dyDescent="0.2">
      <c r="A42" s="23"/>
    </row>
    <row r="43" spans="1:5" x14ac:dyDescent="0.2">
      <c r="A43" s="23"/>
    </row>
    <row r="44" spans="1:5" x14ac:dyDescent="0.2">
      <c r="A44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20" zoomScaleNormal="120" zoomScalePageLayoutView="120" workbookViewId="0">
      <selection activeCell="A20" sqref="A20"/>
    </sheetView>
  </sheetViews>
  <sheetFormatPr baseColWidth="10" defaultRowHeight="15" x14ac:dyDescent="0.2"/>
  <cols>
    <col min="1" max="1" width="22.1640625" style="4" customWidth="1"/>
    <col min="2" max="2" width="10.83203125" style="4"/>
    <col min="3" max="3" width="14.33203125" style="4" bestFit="1" customWidth="1"/>
    <col min="4" max="4" width="13.5" style="4" bestFit="1" customWidth="1"/>
    <col min="5" max="16384" width="10.83203125" style="4"/>
  </cols>
  <sheetData>
    <row r="1" spans="1:4" x14ac:dyDescent="0.2">
      <c r="A1" s="24" t="s">
        <v>54</v>
      </c>
    </row>
    <row r="2" spans="1:4" x14ac:dyDescent="0.2">
      <c r="A2" s="24" t="s">
        <v>55</v>
      </c>
    </row>
    <row r="4" spans="1:4" x14ac:dyDescent="0.2">
      <c r="B4" s="4" t="s">
        <v>22</v>
      </c>
      <c r="C4" s="4" t="s">
        <v>23</v>
      </c>
      <c r="D4" s="24" t="s">
        <v>24</v>
      </c>
    </row>
    <row r="5" spans="1:4" x14ac:dyDescent="0.2">
      <c r="A5" s="4" t="str">
        <f>'TN2_Exposicion a monedas'!D32</f>
        <v>Dólar</v>
      </c>
      <c r="B5" s="4">
        <f>'TN2_Exposicion a monedas'!E32</f>
        <v>661.9</v>
      </c>
      <c r="C5" s="5">
        <v>1.2500000000000001E-2</v>
      </c>
      <c r="D5" s="26">
        <f>B5*EXP(C5*1)</f>
        <v>670.22567707474593</v>
      </c>
    </row>
    <row r="6" spans="1:4" x14ac:dyDescent="0.2">
      <c r="A6" s="4" t="str">
        <f>'TN2_Exposicion a monedas'!D33</f>
        <v>Euro</v>
      </c>
      <c r="B6" s="4">
        <f>'TN2_Exposicion a monedas'!E33</f>
        <v>738.7</v>
      </c>
      <c r="C6" s="6">
        <v>0</v>
      </c>
      <c r="D6" s="24">
        <f t="shared" ref="D6:D7" si="0">B6*EXP(C6*1)</f>
        <v>738.7</v>
      </c>
    </row>
    <row r="7" spans="1:4" x14ac:dyDescent="0.2">
      <c r="A7" s="4" t="str">
        <f>'TN2_Exposicion a monedas'!D34</f>
        <v>Yen</v>
      </c>
      <c r="B7" s="4">
        <f>'TN2_Exposicion a monedas'!E34</f>
        <v>5.94</v>
      </c>
      <c r="C7" s="6">
        <v>0</v>
      </c>
      <c r="D7" s="24">
        <f t="shared" si="0"/>
        <v>5.94</v>
      </c>
    </row>
    <row r="9" spans="1:4" x14ac:dyDescent="0.2">
      <c r="A9" s="24" t="s">
        <v>56</v>
      </c>
    </row>
    <row r="10" spans="1:4" x14ac:dyDescent="0.2">
      <c r="A10" s="4" t="s">
        <v>59</v>
      </c>
    </row>
    <row r="11" spans="1:4" x14ac:dyDescent="0.2">
      <c r="A11" s="4" t="s">
        <v>58</v>
      </c>
    </row>
    <row r="13" spans="1:4" x14ac:dyDescent="0.2">
      <c r="A13" s="24" t="s">
        <v>57</v>
      </c>
    </row>
    <row r="14" spans="1:4" x14ac:dyDescent="0.2">
      <c r="A14" s="4" t="s">
        <v>62</v>
      </c>
    </row>
    <row r="15" spans="1:4" x14ac:dyDescent="0.2">
      <c r="A15" s="4" t="s">
        <v>61</v>
      </c>
    </row>
    <row r="17" spans="1:1" x14ac:dyDescent="0.2">
      <c r="A17" s="24" t="s">
        <v>60</v>
      </c>
    </row>
    <row r="18" spans="1:1" x14ac:dyDescent="0.2">
      <c r="A18" s="4" t="s">
        <v>65</v>
      </c>
    </row>
    <row r="19" spans="1:1" x14ac:dyDescent="0.2">
      <c r="A19" s="4" t="s">
        <v>66</v>
      </c>
    </row>
    <row r="22" spans="1:1" x14ac:dyDescent="0.2">
      <c r="A22" s="4" t="s">
        <v>63</v>
      </c>
    </row>
    <row r="23" spans="1:1" x14ac:dyDescent="0.2">
      <c r="A23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TN1_Datos</vt:lpstr>
      <vt:lpstr>TN2_Exposicion a monedas</vt:lpstr>
      <vt:lpstr>TN3_Respuestas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2017-06-19T02:13:03Z</dcterms:created>
  <dcterms:modified xsi:type="dcterms:W3CDTF">2017-11-29T05:13:03Z</dcterms:modified>
</cp:coreProperties>
</file>